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380" windowHeight="8580" firstSheet="3" activeTab="6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</sheets>
  <definedNames/>
  <calcPr fullCalcOnLoad="1"/>
</workbook>
</file>

<file path=xl/sharedStrings.xml><?xml version="1.0" encoding="utf-8"?>
<sst xmlns="http://schemas.openxmlformats.org/spreadsheetml/2006/main" count="55" uniqueCount="32">
  <si>
    <t>Ao</t>
  </si>
  <si>
    <t>p</t>
  </si>
  <si>
    <t>T</t>
  </si>
  <si>
    <t>простые</t>
  </si>
  <si>
    <t>сложные</t>
  </si>
  <si>
    <t>комбинированные</t>
  </si>
  <si>
    <t>n</t>
  </si>
  <si>
    <t>r</t>
  </si>
  <si>
    <t>A</t>
  </si>
  <si>
    <t>количество начислений</t>
  </si>
  <si>
    <t>начальный взнос</t>
  </si>
  <si>
    <t>конечная сумма</t>
  </si>
  <si>
    <t>Т</t>
  </si>
  <si>
    <t>S1</t>
  </si>
  <si>
    <t>V1</t>
  </si>
  <si>
    <t>S2</t>
  </si>
  <si>
    <t>V2</t>
  </si>
  <si>
    <t>V</t>
  </si>
  <si>
    <t>задание 4</t>
  </si>
  <si>
    <t>S3</t>
  </si>
  <si>
    <t>V3</t>
  </si>
  <si>
    <t>K</t>
  </si>
  <si>
    <t>S</t>
  </si>
  <si>
    <t>t</t>
  </si>
  <si>
    <t>сумма кредита</t>
  </si>
  <si>
    <t>срок</t>
  </si>
  <si>
    <t>год кредита</t>
  </si>
  <si>
    <t>ставка</t>
  </si>
  <si>
    <t>1998 г.</t>
  </si>
  <si>
    <t>проценты</t>
  </si>
  <si>
    <t>выплаты</t>
  </si>
  <si>
    <t>остаток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</si>
</sst>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#,##0&quot;р.&quot;"/>
    <numFmt numFmtId="166" formatCode="#,##0.00&quot;р.&quot;"/>
    <numFmt numFmtId="167" formatCode="[$-FC19]d\ mmmm\ yyyy\ &quot;г.&quot;"/>
  </numFmts>
  <fonts count="3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164" fontId="0" fillId="0" borderId="0" xfId="0" applyNumberFormat="1" applyAlignment="1">
      <alignment/>
    </xf>
    <xf numFmtId="0" fontId="0" fillId="2" borderId="0" xfId="0" applyFill="1" applyAlignment="1">
      <alignment/>
    </xf>
    <xf numFmtId="8" fontId="0" fillId="3" borderId="0" xfId="0" applyNumberFormat="1" applyFill="1" applyAlignment="1">
      <alignment/>
    </xf>
    <xf numFmtId="9" fontId="0" fillId="2" borderId="0" xfId="0" applyNumberFormat="1" applyFill="1" applyAlignment="1">
      <alignment/>
    </xf>
    <xf numFmtId="8" fontId="0" fillId="2" borderId="0" xfId="0" applyNumberFormat="1" applyFill="1" applyAlignment="1">
      <alignment/>
    </xf>
    <xf numFmtId="0" fontId="0" fillId="4" borderId="0" xfId="0" applyFill="1" applyAlignment="1">
      <alignment/>
    </xf>
    <xf numFmtId="9" fontId="0" fillId="4" borderId="0" xfId="0" applyNumberFormat="1" applyFill="1" applyAlignment="1">
      <alignment/>
    </xf>
    <xf numFmtId="165" fontId="0" fillId="2" borderId="0" xfId="0" applyNumberFormat="1" applyFill="1" applyAlignment="1">
      <alignment/>
    </xf>
    <xf numFmtId="166" fontId="0" fillId="2" borderId="0" xfId="0" applyNumberFormat="1" applyFill="1" applyAlignment="1">
      <alignment/>
    </xf>
    <xf numFmtId="14" fontId="0" fillId="4" borderId="0" xfId="0" applyNumberFormat="1" applyFill="1" applyAlignment="1">
      <alignment/>
    </xf>
    <xf numFmtId="1" fontId="0" fillId="4" borderId="0" xfId="0" applyNumberFormat="1" applyFill="1" applyAlignment="1">
      <alignment/>
    </xf>
    <xf numFmtId="0" fontId="0" fillId="5" borderId="0" xfId="0" applyFill="1" applyAlignment="1">
      <alignment/>
    </xf>
    <xf numFmtId="14" fontId="0" fillId="5" borderId="0" xfId="0" applyNumberFormat="1" applyFill="1" applyAlignment="1">
      <alignment/>
    </xf>
    <xf numFmtId="14" fontId="0" fillId="2" borderId="0" xfId="0" applyNumberFormat="1" applyFill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1" fontId="0" fillId="2" borderId="0" xfId="0" applyNumberFormat="1" applyFill="1" applyAlignment="1">
      <alignment/>
    </xf>
    <xf numFmtId="0" fontId="0" fillId="0" borderId="0" xfId="0" applyNumberFormat="1" applyAlignment="1">
      <alignment/>
    </xf>
    <xf numFmtId="3" fontId="0" fillId="0" borderId="0" xfId="0" applyNumberFormat="1" applyAlignment="1">
      <alignment/>
    </xf>
    <xf numFmtId="8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805"/>
          <c:y val="0"/>
          <c:w val="0.799"/>
          <c:h val="0.936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Лист7!$A$7</c:f>
              <c:strCache>
                <c:ptCount val="1"/>
                <c:pt idx="0">
                  <c:v>проценты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39999">
                  <a:srgbClr val="0A128C"/>
                </a:gs>
                <a:gs pos="70000">
                  <a:srgbClr val="181CC7"/>
                </a:gs>
                <a:gs pos="88000">
                  <a:srgbClr val="7005D4"/>
                </a:gs>
                <a:gs pos="100000">
                  <a:srgbClr val="8C3D91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Лист7!$C$7:$G$7</c:f>
              <c:numCache/>
            </c:numRef>
          </c:val>
          <c:shape val="box"/>
        </c:ser>
        <c:ser>
          <c:idx val="2"/>
          <c:order val="1"/>
          <c:tx>
            <c:strRef>
              <c:f>Лист7!$A$9</c:f>
              <c:strCache>
                <c:ptCount val="1"/>
                <c:pt idx="0">
                  <c:v>выплаты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20000">
                  <a:srgbClr val="000040"/>
                </a:gs>
                <a:gs pos="50000">
                  <a:srgbClr val="400040"/>
                </a:gs>
                <a:gs pos="75000">
                  <a:srgbClr val="8F0040"/>
                </a:gs>
                <a:gs pos="89999">
                  <a:srgbClr val="F27300"/>
                </a:gs>
                <a:gs pos="100000">
                  <a:srgbClr val="FFB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Лист7!$C$9:$G$9</c:f>
              <c:numCache/>
            </c:numRef>
          </c:val>
          <c:shape val="box"/>
        </c:ser>
        <c:ser>
          <c:idx val="3"/>
          <c:order val="2"/>
          <c:tx>
            <c:strRef>
              <c:f>Лист7!$A$10</c:f>
              <c:strCache>
                <c:ptCount val="1"/>
                <c:pt idx="0">
                  <c:v>остаток</c:v>
                </c:pt>
              </c:strCache>
            </c:strRef>
          </c:tx>
          <c:spPr>
            <a:gradFill rotWithShape="1">
              <a:gsLst>
                <a:gs pos="0">
                  <a:srgbClr val="000082"/>
                </a:gs>
                <a:gs pos="30000">
                  <a:srgbClr val="66008F"/>
                </a:gs>
                <a:gs pos="64999">
                  <a:srgbClr val="BA0066"/>
                </a:gs>
                <a:gs pos="89999">
                  <a:srgbClr val="FF0000"/>
                </a:gs>
                <a:gs pos="100000">
                  <a:srgbClr val="FF82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Лист7!$C$10:$G$10</c:f>
              <c:numCache/>
            </c:numRef>
          </c:val>
          <c:shape val="box"/>
        </c:ser>
        <c:shape val="box"/>
        <c:axId val="21025638"/>
        <c:axId val="55013015"/>
        <c:axId val="25355088"/>
      </c:bar3DChart>
      <c:catAx>
        <c:axId val="21025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5013015"/>
        <c:crosses val="autoZero"/>
        <c:auto val="1"/>
        <c:lblOffset val="100"/>
        <c:noMultiLvlLbl val="0"/>
      </c:catAx>
      <c:valAx>
        <c:axId val="550130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1025638"/>
        <c:crossesAt val="1"/>
        <c:crossBetween val="between"/>
        <c:dispUnits/>
      </c:valAx>
      <c:serAx>
        <c:axId val="25355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5013015"/>
        <c:crosses val="autoZero"/>
        <c:tickLblSkip val="1"/>
        <c:tickMarkSkip val="1"/>
      </c:serAx>
      <c:spPr>
        <a:gradFill rotWithShape="1">
          <a:gsLst>
            <a:gs pos="0">
              <a:srgbClr val="FFFFFF"/>
            </a:gs>
            <a:gs pos="100000">
              <a:srgbClr val="757575"/>
            </a:gs>
          </a:gsLst>
          <a:path path="rect">
            <a:fillToRect r="100000" b="100000"/>
          </a:path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84"/>
          <c:y val="0.41375"/>
        </c:manualLayout>
      </c:layout>
      <c:overlay val="0"/>
      <c:spPr>
        <a:blipFill>
          <a:blip r:embed="rId1"/>
          <a:srcRect/>
          <a:tile sx="100000" sy="100000" flip="none" algn="tl"/>
        </a:blipFill>
      </c:spPr>
    </c:legend>
    <c:floor>
      <c:thickness val="0"/>
    </c:floor>
    <c:sideWall>
      <c:spPr>
        <a:gradFill rotWithShape="1"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DCEBF5"/>
        </a:gs>
        <a:gs pos="8000">
          <a:srgbClr val="83A7C3"/>
        </a:gs>
        <a:gs pos="13000">
          <a:srgbClr val="768FB9"/>
        </a:gs>
        <a:gs pos="21001">
          <a:srgbClr val="83A7C3"/>
        </a:gs>
        <a:gs pos="52000">
          <a:srgbClr val="FFFFFF"/>
        </a:gs>
        <a:gs pos="56000">
          <a:srgbClr val="9C6563"/>
        </a:gs>
        <a:gs pos="58000">
          <a:srgbClr val="80302D"/>
        </a:gs>
        <a:gs pos="71001">
          <a:srgbClr val="C0524E"/>
        </a:gs>
        <a:gs pos="94000">
          <a:srgbClr val="EBDAD4"/>
        </a:gs>
        <a:gs pos="100000">
          <a:srgbClr val="55261C"/>
        </a:gs>
      </a:gsLst>
      <a:lin ang="5400000" scaled="1"/>
    </a:gradFill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16</xdr:row>
      <xdr:rowOff>9525</xdr:rowOff>
    </xdr:from>
    <xdr:to>
      <xdr:col>9</xdr:col>
      <xdr:colOff>838200</xdr:colOff>
      <xdr:row>40</xdr:row>
      <xdr:rowOff>76200</xdr:rowOff>
    </xdr:to>
    <xdr:graphicFrame>
      <xdr:nvGraphicFramePr>
        <xdr:cNvPr id="1" name="Chart 1"/>
        <xdr:cNvGraphicFramePr/>
      </xdr:nvGraphicFramePr>
      <xdr:xfrm>
        <a:off x="1809750" y="2600325"/>
        <a:ext cx="69627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B4" sqref="B4:B6"/>
    </sheetView>
  </sheetViews>
  <sheetFormatPr defaultColWidth="9.00390625" defaultRowHeight="12.75"/>
  <cols>
    <col min="1" max="1" width="16.375" style="0" customWidth="1"/>
  </cols>
  <sheetData>
    <row r="1" spans="1:5" ht="12.75">
      <c r="A1" t="s">
        <v>0</v>
      </c>
      <c r="B1" t="s">
        <v>1</v>
      </c>
      <c r="C1" t="s">
        <v>2</v>
      </c>
      <c r="D1" t="s">
        <v>6</v>
      </c>
      <c r="E1" t="s">
        <v>7</v>
      </c>
    </row>
    <row r="2" spans="1:5" ht="12.75">
      <c r="A2" s="17">
        <v>100000</v>
      </c>
      <c r="B2" s="17">
        <v>0.4</v>
      </c>
      <c r="C2" s="17">
        <v>1.5</v>
      </c>
      <c r="D2" s="17">
        <v>1</v>
      </c>
      <c r="E2" s="17">
        <f>C2-D2</f>
        <v>0.5</v>
      </c>
    </row>
    <row r="4" spans="1:2" ht="12.75">
      <c r="A4" s="18" t="s">
        <v>3</v>
      </c>
      <c r="B4" s="4">
        <f>A2*(1+B2*C2)</f>
        <v>160000</v>
      </c>
    </row>
    <row r="5" spans="1:2" ht="12.75">
      <c r="A5" s="18" t="s">
        <v>4</v>
      </c>
      <c r="B5" s="19">
        <f>A2*(POWER(1+B2,C2))</f>
        <v>165650.23392678922</v>
      </c>
    </row>
    <row r="6" spans="1:2" ht="12.75">
      <c r="A6" s="18" t="s">
        <v>5</v>
      </c>
      <c r="B6" s="4">
        <f>A2*(POWER(1+B2,D2))*(1+B2*E2)</f>
        <v>168000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"/>
  <sheetViews>
    <sheetView workbookViewId="0" topLeftCell="A1">
      <selection activeCell="A6" sqref="A6"/>
    </sheetView>
  </sheetViews>
  <sheetFormatPr defaultColWidth="9.00390625" defaultRowHeight="12.75"/>
  <cols>
    <col min="1" max="1" width="23.00390625" style="0" customWidth="1"/>
    <col min="2" max="2" width="14.375" style="0" bestFit="1" customWidth="1"/>
    <col min="3" max="3" width="14.25390625" style="0" bestFit="1" customWidth="1"/>
    <col min="4" max="4" width="14.25390625" style="0" customWidth="1"/>
  </cols>
  <sheetData>
    <row r="1" spans="1:4" ht="25.5">
      <c r="A1" t="s">
        <v>8</v>
      </c>
      <c r="B1" t="s">
        <v>2</v>
      </c>
      <c r="C1" t="s">
        <v>1</v>
      </c>
      <c r="D1" s="2" t="s">
        <v>9</v>
      </c>
    </row>
    <row r="2" spans="1:4" ht="12.75">
      <c r="A2" s="4">
        <v>10000000</v>
      </c>
      <c r="B2" s="4">
        <v>5</v>
      </c>
      <c r="C2" s="6">
        <v>0.65</v>
      </c>
      <c r="D2" s="4">
        <v>5</v>
      </c>
    </row>
    <row r="4" spans="1:2" ht="12.75">
      <c r="A4" t="s">
        <v>10</v>
      </c>
      <c r="B4" s="5">
        <f>PV(C2,B2,-A2,,0)</f>
        <v>14126655.12264052</v>
      </c>
    </row>
    <row r="5" spans="1:3" ht="12.75">
      <c r="A5" t="s">
        <v>11</v>
      </c>
      <c r="B5" s="5">
        <f>PV(C2,B2,-A2,,1)</f>
        <v>23308980.952356856</v>
      </c>
      <c r="C5" s="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D4" sqref="D4:D5"/>
    </sheetView>
  </sheetViews>
  <sheetFormatPr defaultColWidth="9.00390625" defaultRowHeight="12.75"/>
  <cols>
    <col min="1" max="1" width="16.125" style="0" customWidth="1"/>
    <col min="2" max="2" width="14.375" style="0" bestFit="1" customWidth="1"/>
  </cols>
  <sheetData>
    <row r="1" spans="1:4" ht="12.75">
      <c r="A1" t="s">
        <v>12</v>
      </c>
      <c r="B1" s="8">
        <v>2.5</v>
      </c>
      <c r="C1" t="s">
        <v>6</v>
      </c>
      <c r="D1" s="8">
        <v>2</v>
      </c>
    </row>
    <row r="2" spans="1:4" ht="12.75">
      <c r="A2" t="s">
        <v>8</v>
      </c>
      <c r="B2" s="8">
        <v>30000000</v>
      </c>
      <c r="C2" t="s">
        <v>7</v>
      </c>
      <c r="D2" s="8">
        <f>B1-D1</f>
        <v>0.5</v>
      </c>
    </row>
    <row r="3" spans="1:2" ht="12.75">
      <c r="A3" t="s">
        <v>1</v>
      </c>
      <c r="B3" s="9">
        <v>0.4</v>
      </c>
    </row>
    <row r="5" spans="1:2" ht="12.75">
      <c r="A5" t="s">
        <v>4</v>
      </c>
      <c r="B5" s="7">
        <f>B2/(1+B3)^B1</f>
        <v>12936034.511150764</v>
      </c>
    </row>
    <row r="6" spans="1:2" ht="12.75">
      <c r="A6" t="s">
        <v>5</v>
      </c>
      <c r="B6" s="11">
        <f>B2/((1+B3)^D1*(1+B3*D2))</f>
        <v>12755102.04081633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selection activeCell="D29" sqref="D29"/>
    </sheetView>
  </sheetViews>
  <sheetFormatPr defaultColWidth="9.00390625" defaultRowHeight="12.75"/>
  <cols>
    <col min="2" max="3" width="10.125" style="0" bestFit="1" customWidth="1"/>
  </cols>
  <sheetData>
    <row r="1" ht="12.75">
      <c r="A1" t="s">
        <v>18</v>
      </c>
    </row>
    <row r="2" spans="1:2" ht="12.75">
      <c r="A2" t="s">
        <v>13</v>
      </c>
      <c r="B2" s="8">
        <v>100000</v>
      </c>
    </row>
    <row r="3" spans="1:3" ht="12.75">
      <c r="A3" t="s">
        <v>14</v>
      </c>
      <c r="B3" s="12">
        <v>36203</v>
      </c>
      <c r="C3" s="1">
        <f>B6-B3</f>
        <v>52</v>
      </c>
    </row>
    <row r="4" spans="1:2" ht="12.75">
      <c r="A4" t="s">
        <v>15</v>
      </c>
      <c r="B4" s="8">
        <v>150000</v>
      </c>
    </row>
    <row r="5" spans="1:3" ht="12.75">
      <c r="A5" t="s">
        <v>16</v>
      </c>
      <c r="B5" s="12">
        <v>36234</v>
      </c>
      <c r="C5" s="1">
        <f>B6-B5</f>
        <v>21</v>
      </c>
    </row>
    <row r="6" spans="1:2" ht="12.75">
      <c r="A6" t="s">
        <v>17</v>
      </c>
      <c r="B6" s="12">
        <v>36255</v>
      </c>
    </row>
    <row r="7" spans="1:2" ht="12.75">
      <c r="A7" t="s">
        <v>1</v>
      </c>
      <c r="B7" s="9">
        <v>0.5</v>
      </c>
    </row>
    <row r="9" ht="12.75">
      <c r="A9" s="4">
        <f>(B2*(1+B7*C3/365))+(B4*(1+B7*C5/365))</f>
        <v>261438.35616438353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2"/>
  <sheetViews>
    <sheetView workbookViewId="0" topLeftCell="A1">
      <selection activeCell="A12" sqref="A12"/>
    </sheetView>
  </sheetViews>
  <sheetFormatPr defaultColWidth="9.00390625" defaultRowHeight="12.75"/>
  <cols>
    <col min="1" max="1" width="9.625" style="0" bestFit="1" customWidth="1"/>
    <col min="2" max="3" width="10.125" style="0" bestFit="1" customWidth="1"/>
  </cols>
  <sheetData>
    <row r="2" spans="1:2" ht="12.75">
      <c r="A2" t="s">
        <v>13</v>
      </c>
      <c r="B2" s="8">
        <v>100000</v>
      </c>
    </row>
    <row r="3" spans="1:3" ht="12.75">
      <c r="A3" t="s">
        <v>14</v>
      </c>
      <c r="B3" s="12">
        <v>36295</v>
      </c>
      <c r="C3" s="1">
        <f>B8-B3</f>
        <v>78</v>
      </c>
    </row>
    <row r="4" spans="1:3" ht="12.75">
      <c r="A4" t="s">
        <v>15</v>
      </c>
      <c r="B4" s="8">
        <v>150000</v>
      </c>
      <c r="C4" s="1"/>
    </row>
    <row r="5" spans="1:3" ht="12.75">
      <c r="A5" t="s">
        <v>16</v>
      </c>
      <c r="B5" s="12">
        <v>36326</v>
      </c>
      <c r="C5" s="1">
        <f>B8-B5</f>
        <v>47</v>
      </c>
    </row>
    <row r="6" spans="1:3" ht="12.75">
      <c r="A6" t="s">
        <v>19</v>
      </c>
      <c r="B6" s="8">
        <v>200000</v>
      </c>
      <c r="C6" s="1"/>
    </row>
    <row r="7" spans="1:3" ht="12.75">
      <c r="A7" t="s">
        <v>20</v>
      </c>
      <c r="B7" s="12">
        <v>36387</v>
      </c>
      <c r="C7" s="1">
        <f>B7-B8</f>
        <v>14</v>
      </c>
    </row>
    <row r="8" spans="1:2" ht="12.75">
      <c r="A8" t="s">
        <v>17</v>
      </c>
      <c r="B8" s="12">
        <v>36373</v>
      </c>
    </row>
    <row r="9" spans="1:2" ht="12.75">
      <c r="A9" t="s">
        <v>1</v>
      </c>
      <c r="B9" s="9">
        <v>0.8</v>
      </c>
    </row>
    <row r="10" spans="1:2" ht="12.75">
      <c r="A10" t="s">
        <v>21</v>
      </c>
      <c r="B10" s="13">
        <v>360</v>
      </c>
    </row>
    <row r="12" ht="12.75">
      <c r="A12" s="10">
        <f>B2*(1+B9*C3/B10)+B4*(1+B9*C5/B10)+B6*(1+B9*C7/B10)^-1</f>
        <v>476965.5172413793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C10" sqref="C10"/>
    </sheetView>
  </sheetViews>
  <sheetFormatPr defaultColWidth="9.00390625" defaultRowHeight="12.75"/>
  <cols>
    <col min="2" max="3" width="10.125" style="0" bestFit="1" customWidth="1"/>
  </cols>
  <sheetData>
    <row r="1" spans="1:2" ht="12.75">
      <c r="A1" t="s">
        <v>13</v>
      </c>
      <c r="B1" s="14">
        <v>1000</v>
      </c>
    </row>
    <row r="2" spans="1:3" ht="12.75">
      <c r="A2" t="s">
        <v>14</v>
      </c>
      <c r="B2" s="15">
        <v>36596</v>
      </c>
      <c r="C2" s="1">
        <f>B6-B2</f>
        <v>56</v>
      </c>
    </row>
    <row r="3" spans="1:3" ht="12.75">
      <c r="A3" t="s">
        <v>15</v>
      </c>
      <c r="B3" s="14">
        <v>2000</v>
      </c>
      <c r="C3" s="1"/>
    </row>
    <row r="4" spans="1:3" ht="12.75">
      <c r="A4" t="s">
        <v>16</v>
      </c>
      <c r="B4" s="15">
        <v>36636</v>
      </c>
      <c r="C4" s="1">
        <f>B6-B4</f>
        <v>16</v>
      </c>
    </row>
    <row r="5" spans="1:3" ht="12.75">
      <c r="A5" t="s">
        <v>19</v>
      </c>
      <c r="B5" s="14">
        <v>5000</v>
      </c>
      <c r="C5" s="1"/>
    </row>
    <row r="6" spans="1:3" ht="12.75">
      <c r="A6" t="s">
        <v>20</v>
      </c>
      <c r="B6" s="15">
        <v>36652</v>
      </c>
      <c r="C6" s="1">
        <f>B6-B6</f>
        <v>0</v>
      </c>
    </row>
    <row r="7" spans="1:2" ht="12.75">
      <c r="A7" t="s">
        <v>22</v>
      </c>
      <c r="B7" s="14">
        <v>8000</v>
      </c>
    </row>
    <row r="9" spans="1:2" ht="12.75">
      <c r="A9" t="s">
        <v>23</v>
      </c>
      <c r="B9">
        <f>(B1*C2+B3*C4+B5*C7)/(B1+B3+B5)</f>
        <v>11</v>
      </c>
    </row>
    <row r="10" spans="1:2" ht="12.75">
      <c r="A10" t="s">
        <v>17</v>
      </c>
      <c r="B10" s="16">
        <f>B6-B9</f>
        <v>36641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K36" sqref="K36"/>
    </sheetView>
  </sheetViews>
  <sheetFormatPr defaultColWidth="9.00390625" defaultRowHeight="12.75"/>
  <cols>
    <col min="1" max="1" width="17.375" style="0" customWidth="1"/>
    <col min="2" max="2" width="13.125" style="0" customWidth="1"/>
    <col min="3" max="3" width="10.75390625" style="0" bestFit="1" customWidth="1"/>
    <col min="4" max="4" width="12.625" style="0" bestFit="1" customWidth="1"/>
    <col min="5" max="7" width="10.75390625" style="0" bestFit="1" customWidth="1"/>
    <col min="10" max="10" width="13.375" style="0" bestFit="1" customWidth="1"/>
  </cols>
  <sheetData>
    <row r="1" spans="1:2" ht="12.75">
      <c r="A1" t="s">
        <v>24</v>
      </c>
      <c r="B1">
        <v>24000000</v>
      </c>
    </row>
    <row r="2" spans="1:2" ht="12.75">
      <c r="A2" t="s">
        <v>25</v>
      </c>
      <c r="B2">
        <v>5</v>
      </c>
    </row>
    <row r="3" spans="1:2" ht="12.75">
      <c r="A3" t="s">
        <v>26</v>
      </c>
      <c r="B3" t="s">
        <v>28</v>
      </c>
    </row>
    <row r="4" spans="1:2" ht="12.75">
      <c r="A4" t="s">
        <v>27</v>
      </c>
      <c r="B4" s="20">
        <v>0.09</v>
      </c>
    </row>
    <row r="6" spans="3:7" ht="12.75">
      <c r="C6">
        <v>1</v>
      </c>
      <c r="D6">
        <v>2</v>
      </c>
      <c r="E6">
        <v>3</v>
      </c>
      <c r="F6">
        <v>4</v>
      </c>
      <c r="G6">
        <v>5</v>
      </c>
    </row>
    <row r="7" spans="1:7" ht="12.75">
      <c r="A7" t="s">
        <v>29</v>
      </c>
      <c r="C7">
        <f>B10*$B$4</f>
        <v>2160000</v>
      </c>
      <c r="D7">
        <f>C10*$B$4</f>
        <v>1728000</v>
      </c>
      <c r="E7">
        <f>D10*$B$4</f>
        <v>1296000</v>
      </c>
      <c r="F7">
        <f>E10*$B$4</f>
        <v>864000</v>
      </c>
      <c r="G7">
        <f>F10*$B$4</f>
        <v>432000</v>
      </c>
    </row>
    <row r="8" spans="3:7" ht="12.75">
      <c r="C8">
        <f>$B$1/5</f>
        <v>4800000</v>
      </c>
      <c r="D8">
        <f>$B$1/5</f>
        <v>4800000</v>
      </c>
      <c r="E8">
        <f>$B$1/5</f>
        <v>4800000</v>
      </c>
      <c r="F8">
        <f>$B$1/5</f>
        <v>4800000</v>
      </c>
      <c r="G8">
        <f>$B$1/5</f>
        <v>4800000</v>
      </c>
    </row>
    <row r="9" spans="1:7" ht="12.75">
      <c r="A9" t="s">
        <v>30</v>
      </c>
      <c r="C9" s="23">
        <f>C7+C8</f>
        <v>6960000</v>
      </c>
      <c r="D9" s="23">
        <f>D7+D8</f>
        <v>6528000</v>
      </c>
      <c r="E9" s="23">
        <f>E7+E8</f>
        <v>6096000</v>
      </c>
      <c r="F9" s="23">
        <f>F7+F8</f>
        <v>5664000</v>
      </c>
      <c r="G9" s="23">
        <f>G7+G8</f>
        <v>5232000</v>
      </c>
    </row>
    <row r="10" spans="1:7" ht="12.75">
      <c r="A10" t="s">
        <v>31</v>
      </c>
      <c r="B10" s="21">
        <v>24000000</v>
      </c>
      <c r="C10" s="21">
        <f>B10-C8</f>
        <v>19200000</v>
      </c>
      <c r="D10" s="21">
        <f>C10-D8</f>
        <v>14400000</v>
      </c>
      <c r="E10" s="21">
        <f>D10-E8</f>
        <v>9600000</v>
      </c>
      <c r="F10" s="21">
        <f>E10-F8</f>
        <v>4800000</v>
      </c>
      <c r="G10" s="21">
        <f>F10-G8</f>
        <v>0</v>
      </c>
    </row>
    <row r="12" spans="1:2" ht="12.75">
      <c r="A12" t="s">
        <v>30</v>
      </c>
      <c r="B12" s="22">
        <f>PMT(0.09,5,-B1)</f>
        <v>6170218.966961876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UserName</cp:lastModifiedBy>
  <dcterms:created xsi:type="dcterms:W3CDTF">2007-03-21T13:05:36Z</dcterms:created>
  <dcterms:modified xsi:type="dcterms:W3CDTF">2008-04-09T18:14:37Z</dcterms:modified>
  <cp:category/>
  <cp:version/>
  <cp:contentType/>
  <cp:contentStatus/>
</cp:coreProperties>
</file>