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1"/>
  </bookViews>
  <sheets>
    <sheet name="задание1 " sheetId="1" r:id="rId1"/>
    <sheet name="задание2" sheetId="2" r:id="rId2"/>
    <sheet name="задания с" sheetId="3" r:id="rId3"/>
  </sheets>
  <definedNames/>
  <calcPr fullCalcOnLoad="1"/>
</workbook>
</file>

<file path=xl/sharedStrings.xml><?xml version="1.0" encoding="utf-8"?>
<sst xmlns="http://schemas.openxmlformats.org/spreadsheetml/2006/main" count="92" uniqueCount="75">
  <si>
    <t>Список сотрудников фирмы</t>
  </si>
  <si>
    <t>№ п\п</t>
  </si>
  <si>
    <t>Фамилия</t>
  </si>
  <si>
    <t>Имя</t>
  </si>
  <si>
    <t>Отчество</t>
  </si>
  <si>
    <t>Дара рождения</t>
  </si>
  <si>
    <t>Дата зачисления</t>
  </si>
  <si>
    <t>Иванов</t>
  </si>
  <si>
    <t>Петр</t>
  </si>
  <si>
    <t>Сергеевич</t>
  </si>
  <si>
    <t>Петров</t>
  </si>
  <si>
    <t>Иван</t>
  </si>
  <si>
    <t>Антонович</t>
  </si>
  <si>
    <t>Сидоров</t>
  </si>
  <si>
    <t>Николай</t>
  </si>
  <si>
    <t>Олегович</t>
  </si>
  <si>
    <t>Антонова</t>
  </si>
  <si>
    <t>Виктория</t>
  </si>
  <si>
    <t>Владимировна</t>
  </si>
  <si>
    <t>Иванова</t>
  </si>
  <si>
    <t>Людмила</t>
  </si>
  <si>
    <t>Петровна</t>
  </si>
  <si>
    <t>Фамилия И.О.</t>
  </si>
  <si>
    <t>Возраст</t>
  </si>
  <si>
    <t>Стаж</t>
  </si>
  <si>
    <t>дата рождения</t>
  </si>
  <si>
    <t>вы родились в год</t>
  </si>
  <si>
    <t>"обезьяны"</t>
  </si>
  <si>
    <t>"петуха"</t>
  </si>
  <si>
    <t>"собаки"</t>
  </si>
  <si>
    <t>"свиньи"</t>
  </si>
  <si>
    <t>"крысы"</t>
  </si>
  <si>
    <t>"быка"</t>
  </si>
  <si>
    <t>"тигра"</t>
  </si>
  <si>
    <t>"кролика"</t>
  </si>
  <si>
    <t>"дракона"</t>
  </si>
  <si>
    <t>"змеи"</t>
  </si>
  <si>
    <t>"лошади"</t>
  </si>
  <si>
    <t>"козы"</t>
  </si>
  <si>
    <t>Рекун Татьяна Сергеевна</t>
  </si>
  <si>
    <t>1-первый пробел</t>
  </si>
  <si>
    <t>задание3</t>
  </si>
  <si>
    <t>задание с1</t>
  </si>
  <si>
    <t>задание с2</t>
  </si>
  <si>
    <t xml:space="preserve">Иванов </t>
  </si>
  <si>
    <t xml:space="preserve">Петров </t>
  </si>
  <si>
    <t xml:space="preserve">Сидоров </t>
  </si>
  <si>
    <t xml:space="preserve">Антонова </t>
  </si>
  <si>
    <t xml:space="preserve">Иванова </t>
  </si>
  <si>
    <t>Татьяна</t>
  </si>
  <si>
    <t>задание с4</t>
  </si>
  <si>
    <t>задание с5</t>
  </si>
  <si>
    <t>задание с3</t>
  </si>
  <si>
    <t>cумма цифр числа</t>
  </si>
  <si>
    <t>№</t>
  </si>
  <si>
    <t>Балл</t>
  </si>
  <si>
    <t>1.</t>
  </si>
  <si>
    <t>Татур В.А</t>
  </si>
  <si>
    <t>2.</t>
  </si>
  <si>
    <t>Качан А.Н.</t>
  </si>
  <si>
    <t>3.</t>
  </si>
  <si>
    <t>Хомчик Т.И.</t>
  </si>
  <si>
    <t>4.</t>
  </si>
  <si>
    <t>Губаревич Е.А.</t>
  </si>
  <si>
    <t>5.</t>
  </si>
  <si>
    <t>Латушко В.Н.</t>
  </si>
  <si>
    <t>6.</t>
  </si>
  <si>
    <t>Волков Д.В.</t>
  </si>
  <si>
    <t>7.</t>
  </si>
  <si>
    <t>Нестеренко Е.В.</t>
  </si>
  <si>
    <t>8.</t>
  </si>
  <si>
    <t>Корж Ф.Д.</t>
  </si>
  <si>
    <t>кол-во повторений а</t>
  </si>
  <si>
    <t>победитель</t>
  </si>
  <si>
    <t>кол-во фамилей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</si>
</sst>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[$-F800]dddd\,\ mmmm\ dd\,\ yyyy"/>
    <numFmt numFmtId="166" formatCode="[$-FC19]dd\ mmmm\ yyyy\ \г\.;@"/>
  </numFmts>
  <fonts count="2">
    <font>
      <sz val="10"/>
      <name val="Arial Cyr"/>
      <family val="0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/>
    </xf>
    <xf numFmtId="14" fontId="0" fillId="0" borderId="4" xfId="0" applyNumberFormat="1" applyBorder="1" applyAlignment="1">
      <alignment/>
    </xf>
    <xf numFmtId="0" fontId="0" fillId="0" borderId="3" xfId="0" applyBorder="1" applyAlignment="1">
      <alignment/>
    </xf>
    <xf numFmtId="14" fontId="0" fillId="0" borderId="0" xfId="0" applyNumberFormat="1" applyAlignment="1">
      <alignment/>
    </xf>
    <xf numFmtId="1" fontId="0" fillId="0" borderId="4" xfId="0" applyNumberFormat="1" applyBorder="1" applyAlignment="1">
      <alignment/>
    </xf>
    <xf numFmtId="166" fontId="0" fillId="0" borderId="0" xfId="0" applyNumberFormat="1" applyAlignment="1">
      <alignment/>
    </xf>
    <xf numFmtId="0" fontId="0" fillId="2" borderId="0" xfId="0" applyFill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17"/>
  <sheetViews>
    <sheetView workbookViewId="0" topLeftCell="A1">
      <selection activeCell="E13" sqref="E13"/>
    </sheetView>
  </sheetViews>
  <sheetFormatPr defaultColWidth="9.00390625" defaultRowHeight="12.75"/>
  <cols>
    <col min="4" max="4" width="10.125" style="0" bestFit="1" customWidth="1"/>
    <col min="6" max="7" width="10.125" style="0" bestFit="1" customWidth="1"/>
  </cols>
  <sheetData>
    <row r="2" spans="2:7" ht="12.75">
      <c r="B2" s="1" t="s">
        <v>0</v>
      </c>
      <c r="C2" s="2"/>
      <c r="D2" s="2"/>
      <c r="E2" s="2"/>
      <c r="F2" s="2"/>
      <c r="G2" s="3"/>
    </row>
    <row r="3" spans="2:7" ht="12.75"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</row>
    <row r="4" spans="2:7" ht="12.75">
      <c r="B4" s="4">
        <v>1</v>
      </c>
      <c r="C4" s="4" t="s">
        <v>7</v>
      </c>
      <c r="D4" s="4" t="s">
        <v>8</v>
      </c>
      <c r="E4" s="4" t="s">
        <v>9</v>
      </c>
      <c r="F4" s="5">
        <v>23824</v>
      </c>
      <c r="G4" s="5">
        <v>37966</v>
      </c>
    </row>
    <row r="5" spans="2:7" ht="12.75">
      <c r="B5" s="4">
        <v>2</v>
      </c>
      <c r="C5" s="4" t="s">
        <v>10</v>
      </c>
      <c r="D5" s="4" t="s">
        <v>11</v>
      </c>
      <c r="E5" s="4" t="s">
        <v>12</v>
      </c>
      <c r="F5" s="5">
        <v>25733</v>
      </c>
      <c r="G5" s="5">
        <v>37825</v>
      </c>
    </row>
    <row r="6" spans="2:7" ht="12.75">
      <c r="B6" s="4">
        <v>3</v>
      </c>
      <c r="C6" s="4" t="s">
        <v>13</v>
      </c>
      <c r="D6" s="4" t="s">
        <v>14</v>
      </c>
      <c r="E6" s="4" t="s">
        <v>15</v>
      </c>
      <c r="F6" s="5">
        <v>24365</v>
      </c>
      <c r="G6" s="5">
        <v>36425</v>
      </c>
    </row>
    <row r="7" spans="2:7" ht="12.75">
      <c r="B7" s="4">
        <v>4</v>
      </c>
      <c r="C7" s="4" t="s">
        <v>16</v>
      </c>
      <c r="D7" s="4" t="s">
        <v>17</v>
      </c>
      <c r="E7" s="4" t="s">
        <v>18</v>
      </c>
      <c r="F7" s="5">
        <v>27681</v>
      </c>
      <c r="G7" s="5">
        <v>35490</v>
      </c>
    </row>
    <row r="8" spans="2:7" ht="12.75">
      <c r="B8" s="4">
        <v>5</v>
      </c>
      <c r="C8" s="4" t="s">
        <v>19</v>
      </c>
      <c r="D8" s="4" t="s">
        <v>20</v>
      </c>
      <c r="E8" s="4" t="s">
        <v>21</v>
      </c>
      <c r="F8" s="5">
        <v>28081</v>
      </c>
      <c r="G8" s="5">
        <v>36030</v>
      </c>
    </row>
    <row r="11" spans="2:7" ht="12.75">
      <c r="B11" t="s">
        <v>0</v>
      </c>
      <c r="E11" s="6"/>
      <c r="G11" s="7">
        <f ca="1">TODAY()</f>
        <v>39485</v>
      </c>
    </row>
    <row r="12" spans="2:5" ht="12.75">
      <c r="B12" s="4" t="s">
        <v>1</v>
      </c>
      <c r="C12" s="4" t="s">
        <v>22</v>
      </c>
      <c r="D12" s="4" t="s">
        <v>23</v>
      </c>
      <c r="E12" s="4" t="s">
        <v>24</v>
      </c>
    </row>
    <row r="13" spans="2:5" ht="12.75">
      <c r="B13" s="4">
        <v>1</v>
      </c>
      <c r="C13" s="4" t="str">
        <f>C4&amp;" "&amp;LEFT(D4,1)&amp;"."&amp;LEFT(E4,1)&amp;"."</f>
        <v>Иванов П.С.</v>
      </c>
      <c r="D13" s="8">
        <f>YEAR($G$11)-YEAR(F4)</f>
        <v>43</v>
      </c>
      <c r="E13" s="8">
        <f>TRUNC(_XLL.ДОЛЯГОДА(G4,G14,1))</f>
        <v>103</v>
      </c>
    </row>
    <row r="14" spans="2:5" ht="12.75">
      <c r="B14" s="4">
        <v>2</v>
      </c>
      <c r="C14" s="4" t="str">
        <f>C5&amp;" "&amp;LEFT(D5,1)&amp;"."&amp;LEFT(E5,1)&amp;"."</f>
        <v>Петров И.А.</v>
      </c>
      <c r="D14" s="8">
        <f>YEAR($G$11)-YEAR(F5)</f>
        <v>38</v>
      </c>
      <c r="E14" s="8">
        <f>TRUNC(_XLL.ДОЛЯГОДА(G5,G15,1))</f>
        <v>103</v>
      </c>
    </row>
    <row r="15" spans="2:5" ht="12.75">
      <c r="B15" s="4">
        <v>3</v>
      </c>
      <c r="C15" s="4" t="str">
        <f>C6&amp;" "&amp;LEFT(D6,1)&amp;"."&amp;LEFT(E6,1)&amp;"."</f>
        <v>Сидоров Н.О.</v>
      </c>
      <c r="D15" s="8">
        <f>YEAR($G$11)-YEAR(F6)</f>
        <v>42</v>
      </c>
      <c r="E15" s="8">
        <f>TRUNC(_XLL.ДОЛЯГОДА(G6,G16,1))</f>
        <v>99</v>
      </c>
    </row>
    <row r="16" spans="2:5" ht="12.75">
      <c r="B16" s="4">
        <v>4</v>
      </c>
      <c r="C16" s="4" t="str">
        <f>C7&amp;" "&amp;LEFT(D7,1)&amp;"."&amp;LEFT(E7,1)&amp;"."</f>
        <v>Антонова В.В.</v>
      </c>
      <c r="D16" s="8">
        <f>YEAR($G$11)-YEAR(F7)</f>
        <v>33</v>
      </c>
      <c r="E16" s="8">
        <f>TRUNC(_XLL.ДОЛЯГОДА(G7,G17,1))</f>
        <v>97</v>
      </c>
    </row>
    <row r="17" spans="2:5" ht="12.75">
      <c r="B17" s="4">
        <v>5</v>
      </c>
      <c r="C17" s="4" t="str">
        <f>C8&amp;" "&amp;LEFT(D8,1)&amp;"."&amp;LEFT(E8,1)&amp;"."</f>
        <v>Иванова Л.П.</v>
      </c>
      <c r="D17" s="8">
        <f>YEAR($G$11)-YEAR(F8)</f>
        <v>32</v>
      </c>
      <c r="E17" s="8">
        <f>TRUNC(_XLL.ДОЛЯГОДА(G8,G18,1))</f>
        <v>98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7"/>
  <sheetViews>
    <sheetView tabSelected="1" workbookViewId="0" topLeftCell="A1">
      <selection activeCell="B23" sqref="B23"/>
    </sheetView>
  </sheetViews>
  <sheetFormatPr defaultColWidth="9.00390625" defaultRowHeight="12.75"/>
  <cols>
    <col min="2" max="2" width="14.625" style="0" bestFit="1" customWidth="1"/>
  </cols>
  <sheetData>
    <row r="1" spans="1:2" ht="12.75">
      <c r="A1" t="s">
        <v>25</v>
      </c>
      <c r="B1" s="9">
        <v>32666</v>
      </c>
    </row>
    <row r="2" spans="2:3" ht="12.75">
      <c r="B2">
        <v>0</v>
      </c>
      <c r="C2" t="s">
        <v>27</v>
      </c>
    </row>
    <row r="3" spans="2:3" ht="12.75">
      <c r="B3">
        <v>1</v>
      </c>
      <c r="C3" t="s">
        <v>28</v>
      </c>
    </row>
    <row r="4" spans="2:3" ht="12.75">
      <c r="B4">
        <v>2</v>
      </c>
      <c r="C4" t="s">
        <v>29</v>
      </c>
    </row>
    <row r="5" spans="2:3" ht="12.75">
      <c r="B5">
        <v>3</v>
      </c>
      <c r="C5" t="s">
        <v>30</v>
      </c>
    </row>
    <row r="6" spans="2:3" ht="12.75">
      <c r="B6">
        <v>4</v>
      </c>
      <c r="C6" t="s">
        <v>31</v>
      </c>
    </row>
    <row r="7" spans="2:3" ht="12.75">
      <c r="B7">
        <v>5</v>
      </c>
      <c r="C7" t="s">
        <v>32</v>
      </c>
    </row>
    <row r="8" spans="2:3" ht="12.75">
      <c r="B8">
        <v>6</v>
      </c>
      <c r="C8" t="s">
        <v>33</v>
      </c>
    </row>
    <row r="9" spans="2:3" ht="12.75">
      <c r="B9">
        <v>7</v>
      </c>
      <c r="C9" t="s">
        <v>34</v>
      </c>
    </row>
    <row r="10" spans="2:3" ht="12.75">
      <c r="B10">
        <v>8</v>
      </c>
      <c r="C10" t="s">
        <v>35</v>
      </c>
    </row>
    <row r="11" spans="2:3" ht="12.75">
      <c r="B11">
        <v>9</v>
      </c>
      <c r="C11" t="s">
        <v>36</v>
      </c>
    </row>
    <row r="12" spans="2:3" ht="12.75">
      <c r="B12">
        <v>10</v>
      </c>
      <c r="C12" t="s">
        <v>37</v>
      </c>
    </row>
    <row r="13" spans="2:3" ht="12.75">
      <c r="B13">
        <v>11</v>
      </c>
      <c r="C13" t="s">
        <v>38</v>
      </c>
    </row>
    <row r="14" spans="1:2" ht="12.75">
      <c r="A14" t="s">
        <v>26</v>
      </c>
      <c r="B14" t="str">
        <f>VLOOKUP(MOD(YEAR(B1),12),B2:C13,2)</f>
        <v>"змеи"</v>
      </c>
    </row>
    <row r="15" spans="2:3" ht="12.75">
      <c r="B15" t="str">
        <f>LOOKUP(MOD(YEAR(B1),12),B2:B13,C2:C13)</f>
        <v>"змеи"</v>
      </c>
      <c r="C15" t="s">
        <v>41</v>
      </c>
    </row>
    <row r="16" ht="12.75">
      <c r="B16" t="str">
        <f>INDEX(C2:C13,12:12,C:C)</f>
        <v>"змеи"</v>
      </c>
    </row>
    <row r="17" ht="12.75">
      <c r="B17" t="str">
        <f>CHOOSE(B12,"обезьяны","петуха","собаки","свиньи","крысы","быка","тигра","кролика","дракона","змеи","лошади","козы")</f>
        <v>змеи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4"/>
  <sheetViews>
    <sheetView workbookViewId="0" topLeftCell="A1">
      <selection activeCell="C34" sqref="C34"/>
    </sheetView>
  </sheetViews>
  <sheetFormatPr defaultColWidth="9.00390625" defaultRowHeight="12.75"/>
  <cols>
    <col min="3" max="3" width="15.25390625" style="0" customWidth="1"/>
    <col min="4" max="4" width="14.875" style="0" customWidth="1"/>
  </cols>
  <sheetData>
    <row r="1" spans="1:4" ht="12.75">
      <c r="A1" t="s">
        <v>39</v>
      </c>
      <c r="D1" t="s">
        <v>42</v>
      </c>
    </row>
    <row r="3" spans="1:2" ht="12.75">
      <c r="A3" s="10" t="str">
        <f>LEFT(A1,SEARCH(" ",A1))</f>
        <v>Рекун </v>
      </c>
      <c r="B3" t="str">
        <f>A3&amp;B6&amp;B8</f>
        <v>Рекун Т.С.</v>
      </c>
    </row>
    <row r="5" spans="1:2" ht="12.75">
      <c r="A5" s="10">
        <f>SEARCH(" ",A1)</f>
        <v>6</v>
      </c>
      <c r="B5" t="s">
        <v>40</v>
      </c>
    </row>
    <row r="6" spans="1:2" ht="12.75">
      <c r="A6" s="10" t="str">
        <f>MID(A1,A5+1,1)</f>
        <v>Т</v>
      </c>
      <c r="B6" t="str">
        <f>A6&amp;"."</f>
        <v>Т.</v>
      </c>
    </row>
    <row r="7" ht="12.75">
      <c r="A7">
        <f>SEARCH(" ",A1,A5+1)</f>
        <v>14</v>
      </c>
    </row>
    <row r="8" spans="1:2" ht="12.75">
      <c r="A8" s="10" t="str">
        <f>MID(A1,A7+1,1)</f>
        <v>С</v>
      </c>
      <c r="B8" t="str">
        <f>A8&amp;"."</f>
        <v>С.</v>
      </c>
    </row>
    <row r="10" ht="12.75">
      <c r="D10" t="s">
        <v>43</v>
      </c>
    </row>
    <row r="11" spans="1:10" ht="12.75">
      <c r="A11" s="4" t="s">
        <v>1</v>
      </c>
      <c r="B11" s="4" t="s">
        <v>2</v>
      </c>
      <c r="C11" s="4" t="s">
        <v>3</v>
      </c>
      <c r="D11" s="4" t="s">
        <v>4</v>
      </c>
      <c r="J11" t="s">
        <v>52</v>
      </c>
    </row>
    <row r="12" spans="1:8" ht="12.75">
      <c r="A12" s="4">
        <v>1</v>
      </c>
      <c r="B12" s="4" t="s">
        <v>44</v>
      </c>
      <c r="C12" s="4" t="s">
        <v>8</v>
      </c>
      <c r="D12" s="4" t="s">
        <v>9</v>
      </c>
      <c r="F12">
        <f>SEARCH(" ",B12,1)</f>
        <v>7</v>
      </c>
      <c r="G12" t="str">
        <f>MID(B12,1,F12-1)</f>
        <v>Иванов</v>
      </c>
      <c r="H12">
        <f>IF(LEFT(G12,1)=RIGHT(G12,1),1,0)</f>
        <v>0</v>
      </c>
    </row>
    <row r="13" spans="1:13" ht="12.75">
      <c r="A13" s="4">
        <v>2</v>
      </c>
      <c r="B13" s="4" t="s">
        <v>45</v>
      </c>
      <c r="C13" s="4" t="s">
        <v>11</v>
      </c>
      <c r="D13" s="4" t="s">
        <v>12</v>
      </c>
      <c r="F13">
        <f>SEARCH(" ",B13,1)</f>
        <v>7</v>
      </c>
      <c r="G13" t="str">
        <f>MID(B13,1,F13-1)</f>
        <v>Петров</v>
      </c>
      <c r="H13">
        <f>IF(LEFT(G13,1)=RIGHT(G13,1),1,0)</f>
        <v>0</v>
      </c>
      <c r="J13">
        <v>73689</v>
      </c>
      <c r="K13">
        <f>LEN(J13)</f>
        <v>5</v>
      </c>
      <c r="L13" t="str">
        <f>MID($J$13,K13,1)</f>
        <v>9</v>
      </c>
      <c r="M13">
        <f>VALUE(L13)</f>
        <v>9</v>
      </c>
    </row>
    <row r="14" spans="1:13" ht="12.75">
      <c r="A14" s="4">
        <v>3</v>
      </c>
      <c r="B14" s="4" t="s">
        <v>46</v>
      </c>
      <c r="C14" s="4" t="s">
        <v>14</v>
      </c>
      <c r="D14" s="4" t="s">
        <v>15</v>
      </c>
      <c r="F14">
        <f>SEARCH(" ",B14,1)</f>
        <v>8</v>
      </c>
      <c r="G14" t="str">
        <f>MID(B14,1,F14-1)</f>
        <v>Сидоров</v>
      </c>
      <c r="H14">
        <f>IF(LEFT(G14,1)=RIGHT(G14,1),1,0)</f>
        <v>0</v>
      </c>
      <c r="K14">
        <f>K13-1</f>
        <v>4</v>
      </c>
      <c r="L14" t="str">
        <f>MID($J$13,K14,1)</f>
        <v>8</v>
      </c>
      <c r="M14">
        <f>VALUE(L14)</f>
        <v>8</v>
      </c>
    </row>
    <row r="15" spans="1:13" ht="12.75">
      <c r="A15" s="4">
        <v>4</v>
      </c>
      <c r="B15" s="4" t="s">
        <v>47</v>
      </c>
      <c r="C15" s="4" t="s">
        <v>17</v>
      </c>
      <c r="D15" s="4" t="s">
        <v>18</v>
      </c>
      <c r="F15">
        <f>SEARCH(" ",B15,1)</f>
        <v>9</v>
      </c>
      <c r="G15" t="str">
        <f>MID(B15,1,F15-1)</f>
        <v>Антонова</v>
      </c>
      <c r="H15">
        <f>IF(LEFT(G15,1)=RIGHT(G15,1),1,0)</f>
        <v>1</v>
      </c>
      <c r="K15">
        <f>K14-1</f>
        <v>3</v>
      </c>
      <c r="L15" t="str">
        <f>MID($J$13,K15,1)</f>
        <v>6</v>
      </c>
      <c r="M15">
        <f>VALUE(L15)</f>
        <v>6</v>
      </c>
    </row>
    <row r="16" spans="1:13" ht="12.75">
      <c r="A16" s="4">
        <v>5</v>
      </c>
      <c r="B16" s="4" t="s">
        <v>48</v>
      </c>
      <c r="C16" s="4" t="s">
        <v>20</v>
      </c>
      <c r="D16" s="4" t="s">
        <v>21</v>
      </c>
      <c r="F16">
        <f>SEARCH(" ",B16,1)</f>
        <v>8</v>
      </c>
      <c r="G16" t="str">
        <f>MID(B16,1,F16-1)</f>
        <v>Иванова</v>
      </c>
      <c r="H16">
        <f>IF(LEFT(G16,1)=RIGHT(G16,1),1,0)</f>
        <v>0</v>
      </c>
      <c r="K16">
        <f>K15-1</f>
        <v>2</v>
      </c>
      <c r="L16" t="str">
        <f>MID($J$13,K16,1)</f>
        <v>3</v>
      </c>
      <c r="M16">
        <f>VALUE(L16)</f>
        <v>3</v>
      </c>
    </row>
    <row r="17" spans="11:13" ht="12.75">
      <c r="K17">
        <f>K16-1</f>
        <v>1</v>
      </c>
      <c r="L17" t="str">
        <f>MID($J$13,K17,1)</f>
        <v>7</v>
      </c>
      <c r="M17">
        <f>VALUE(L17)</f>
        <v>7</v>
      </c>
    </row>
    <row r="18" spans="7:13" ht="12.75">
      <c r="G18" t="s">
        <v>74</v>
      </c>
      <c r="H18">
        <f>COUNTIF(H12:H16,1)</f>
        <v>1</v>
      </c>
      <c r="L18" t="s">
        <v>53</v>
      </c>
      <c r="M18">
        <f>SUM(M13:M17)</f>
        <v>33</v>
      </c>
    </row>
    <row r="19" ht="12.75">
      <c r="D19" t="s">
        <v>50</v>
      </c>
    </row>
    <row r="20" ht="12.75">
      <c r="B20" t="s">
        <v>72</v>
      </c>
    </row>
    <row r="21" spans="1:2" ht="12.75">
      <c r="A21" t="s">
        <v>49</v>
      </c>
      <c r="B21">
        <f>LEN(SUBSTITUTE(A21,"а","**"))-LEN(A21)</f>
        <v>2</v>
      </c>
    </row>
    <row r="22" ht="12.75">
      <c r="D22" t="s">
        <v>51</v>
      </c>
    </row>
    <row r="24" spans="2:4" ht="12.75">
      <c r="B24" t="s">
        <v>54</v>
      </c>
      <c r="C24" t="s">
        <v>22</v>
      </c>
      <c r="D24" t="s">
        <v>55</v>
      </c>
    </row>
    <row r="25" spans="2:4" ht="12.75">
      <c r="B25" t="s">
        <v>56</v>
      </c>
      <c r="C25" t="s">
        <v>57</v>
      </c>
      <c r="D25">
        <v>45</v>
      </c>
    </row>
    <row r="26" spans="2:4" ht="12.75">
      <c r="B26" t="s">
        <v>58</v>
      </c>
      <c r="C26" t="s">
        <v>59</v>
      </c>
      <c r="D26">
        <v>43</v>
      </c>
    </row>
    <row r="27" spans="2:4" ht="12.75">
      <c r="B27" t="s">
        <v>60</v>
      </c>
      <c r="C27" t="s">
        <v>61</v>
      </c>
      <c r="D27">
        <v>46</v>
      </c>
    </row>
    <row r="28" spans="2:4" ht="12.75">
      <c r="B28" t="s">
        <v>62</v>
      </c>
      <c r="C28" t="s">
        <v>63</v>
      </c>
      <c r="D28">
        <v>48</v>
      </c>
    </row>
    <row r="29" spans="2:4" ht="12.75">
      <c r="B29" t="s">
        <v>64</v>
      </c>
      <c r="C29" t="s">
        <v>65</v>
      </c>
      <c r="D29">
        <v>44</v>
      </c>
    </row>
    <row r="30" spans="2:4" ht="12.75">
      <c r="B30" t="s">
        <v>66</v>
      </c>
      <c r="C30" t="s">
        <v>67</v>
      </c>
      <c r="D30">
        <v>47</v>
      </c>
    </row>
    <row r="31" spans="2:4" ht="12.75">
      <c r="B31" t="s">
        <v>68</v>
      </c>
      <c r="C31" t="s">
        <v>69</v>
      </c>
      <c r="D31">
        <v>44</v>
      </c>
    </row>
    <row r="32" spans="2:4" ht="12.75">
      <c r="B32" t="s">
        <v>70</v>
      </c>
      <c r="C32" t="s">
        <v>71</v>
      </c>
      <c r="D32">
        <v>50</v>
      </c>
    </row>
    <row r="34" spans="2:3" ht="12.75">
      <c r="B34" t="s">
        <v>73</v>
      </c>
      <c r="C34" t="str">
        <f>INDEX(C25:C32,MATCH(MAX(D25:D32),D25:D32,0))</f>
        <v>Корж Ф.Д.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TEST</cp:lastModifiedBy>
  <dcterms:created xsi:type="dcterms:W3CDTF">2007-12-10T17:51:06Z</dcterms:created>
  <dcterms:modified xsi:type="dcterms:W3CDTF">2008-02-07T16:21:40Z</dcterms:modified>
  <cp:category/>
  <cp:version/>
  <cp:contentType/>
  <cp:contentStatus/>
</cp:coreProperties>
</file>